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AEIDL Projects\EMEN\Deliverables\CoP 2 - THUAS-FINE\D2.15\"/>
    </mc:Choice>
  </mc:AlternateContent>
  <bookViews>
    <workbookView xWindow="0" yWindow="0" windowWidth="7480" windowHeight="281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" i="1" l="1"/>
  <c r="I10" i="1"/>
  <c r="I9" i="1"/>
  <c r="I8" i="1"/>
  <c r="H20" i="1"/>
  <c r="I12" i="1" l="1"/>
  <c r="I15" i="1" s="1"/>
  <c r="H26" i="1" l="1"/>
  <c r="H25" i="1"/>
  <c r="H24" i="1"/>
  <c r="H23" i="1"/>
</calcChain>
</file>

<file path=xl/sharedStrings.xml><?xml version="1.0" encoding="utf-8"?>
<sst xmlns="http://schemas.openxmlformats.org/spreadsheetml/2006/main" count="39" uniqueCount="33">
  <si>
    <t>Bank Loan 1</t>
  </si>
  <si>
    <t>Bank Loan 2</t>
  </si>
  <si>
    <t>Subordinated  loan</t>
  </si>
  <si>
    <t>Diaspora Fund</t>
  </si>
  <si>
    <t>Instalment to be paid per month</t>
  </si>
  <si>
    <t>Basic needs family- household</t>
  </si>
  <si>
    <t>Entrepreneurial salary monthly</t>
  </si>
  <si>
    <t>Loan amount</t>
  </si>
  <si>
    <t>Possible shoestring savings household (per month)</t>
  </si>
  <si>
    <t>months</t>
  </si>
  <si>
    <t>Instalments (months)</t>
  </si>
  <si>
    <t>Instalment missed (number)</t>
  </si>
  <si>
    <t>Total monthly instalments</t>
  </si>
  <si>
    <t>Total amount to be repaid on top of regular repayments</t>
  </si>
  <si>
    <t>Number of months to  repay</t>
  </si>
  <si>
    <t>Number of months to repay missed instalments with profit of enterprise</t>
  </si>
  <si>
    <t>Number of months to repay one month missed with savings form household and reduction entrepreneurs' salary</t>
  </si>
  <si>
    <t>Number of months to repay with combined enterprise profit, household savings  and reduction salary entrepreneur</t>
  </si>
  <si>
    <t>Maximum number of months that entrepreneurs is willing to accept los of disposable cash</t>
  </si>
  <si>
    <t>Maximum number of months that household accepts reduced income</t>
  </si>
  <si>
    <t>Psychological barriers</t>
  </si>
  <si>
    <t>Possible source to repay the extra instalment(s)</t>
  </si>
  <si>
    <t>Free part salary</t>
  </si>
  <si>
    <t>Number of months to repay  missed instalments with free part on entrepreneur's salary</t>
  </si>
  <si>
    <t>Recovering missed instalments</t>
  </si>
  <si>
    <t>To be entered by user</t>
  </si>
  <si>
    <t>From household budget</t>
  </si>
  <si>
    <t xml:space="preserve">From projected income statement </t>
  </si>
  <si>
    <t>From entrepreneurial salary calculation</t>
  </si>
  <si>
    <t>Missed installment</t>
  </si>
  <si>
    <t xml:space="preserve">Financiers </t>
  </si>
  <si>
    <t>Data from financing Plan</t>
  </si>
  <si>
    <t>Excess  net profit of the business available to meet extra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</si>
</sst>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medium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medium">
        <color auto="1"/>
      </right>
      <top/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/>
      <top style="medium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0" fillId="0" borderId="1" xfId="0" applyBorder="1" applyAlignment="1">
      <alignment vertical="top" wrapText="1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vertical="top" wrapText="1"/>
    </xf>
    <xf numFmtId="0" fontId="0" fillId="0" borderId="5" xfId="0" applyBorder="1"/>
    <xf numFmtId="0" fontId="0" fillId="0" borderId="5" xfId="0" applyBorder="1" applyAlignment="1">
      <alignment vertical="top" wrapText="1"/>
    </xf>
    <xf numFmtId="0" fontId="1" fillId="0" borderId="7" xfId="0" applyFont="1" applyBorder="1" applyAlignment="1">
      <alignment horizontal="right" vertical="top" wrapText="1"/>
    </xf>
    <xf numFmtId="164" fontId="0" fillId="0" borderId="8" xfId="0" applyNumberFormat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vertical="top" wrapText="1"/>
    </xf>
    <xf numFmtId="164" fontId="0" fillId="0" borderId="11" xfId="0" applyNumberFormat="1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right" vertical="top" wrapText="1"/>
    </xf>
    <xf numFmtId="0" fontId="0" fillId="0" borderId="8" xfId="0" applyBorder="1"/>
    <xf numFmtId="0" fontId="0" fillId="0" borderId="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right" vertical="top" wrapText="1"/>
    </xf>
    <xf numFmtId="0" fontId="0" fillId="0" borderId="4" xfId="0" applyBorder="1" applyAlignment="1">
      <alignment horizontal="left" vertical="top" wrapText="1"/>
    </xf>
    <xf numFmtId="164" fontId="0" fillId="0" borderId="8" xfId="0" applyNumberFormat="1" applyBorder="1" applyAlignment="1">
      <alignment horizontal="left"/>
    </xf>
    <xf numFmtId="0" fontId="0" fillId="0" borderId="8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164" fontId="0" fillId="0" borderId="8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8" xfId="0" applyFont="1" applyBorder="1" applyAlignment="1">
      <alignment horizontal="right" vertical="top" wrapText="1"/>
    </xf>
    <xf numFmtId="0" fontId="2" fillId="0" borderId="11" xfId="0" applyFont="1" applyBorder="1" applyAlignment="1">
      <alignment horizontal="right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16" xfId="0" applyBorder="1"/>
    <xf numFmtId="0" fontId="0" fillId="0" borderId="17" xfId="0" applyBorder="1"/>
    <xf numFmtId="164" fontId="0" fillId="0" borderId="11" xfId="0" applyNumberFormat="1" applyBorder="1" applyAlignment="1">
      <alignment vertical="top" wrapText="1"/>
    </xf>
    <xf numFmtId="0" fontId="0" fillId="0" borderId="18" xfId="0" applyBorder="1"/>
    <xf numFmtId="0" fontId="0" fillId="0" borderId="6" xfId="0" applyBorder="1" applyAlignment="1">
      <alignment vertical="top" wrapText="1"/>
    </xf>
    <xf numFmtId="164" fontId="0" fillId="0" borderId="9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2" fontId="0" fillId="0" borderId="6" xfId="0" applyNumberFormat="1" applyBorder="1"/>
    <xf numFmtId="4" fontId="0" fillId="0" borderId="6" xfId="0" applyNumberFormat="1" applyBorder="1"/>
    <xf numFmtId="0" fontId="0" fillId="0" borderId="17" xfId="0" applyBorder="1" applyAlignment="1">
      <alignment vertical="top" wrapText="1"/>
    </xf>
    <xf numFmtId="0" fontId="2" fillId="0" borderId="16" xfId="0" applyFont="1" applyBorder="1" applyAlignment="1">
      <alignment horizontal="right" vertical="top" wrapText="1"/>
    </xf>
    <xf numFmtId="164" fontId="0" fillId="0" borderId="19" xfId="0" applyNumberFormat="1" applyBorder="1"/>
    <xf numFmtId="2" fontId="0" fillId="0" borderId="20" xfId="0" applyNumberFormat="1" applyFont="1" applyBorder="1" applyAlignment="1">
      <alignment horizontal="right"/>
    </xf>
    <xf numFmtId="2" fontId="0" fillId="0" borderId="20" xfId="0" applyNumberFormat="1" applyBorder="1"/>
    <xf numFmtId="4" fontId="0" fillId="0" borderId="2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I29"/>
  <sheetViews>
    <sheetView tabSelected="1" workbookViewId="0">
      <selection activeCell="L26" sqref="L26"/>
    </sheetView>
  </sheetViews>
  <sheetFormatPr defaultRowHeight="14.5" x14ac:dyDescent="0.35"/>
  <cols>
    <col min="6" max="6" width="34.36328125" style="1" customWidth="1"/>
    <col min="7" max="7" width="19.1796875" style="1" customWidth="1"/>
    <col min="8" max="8" width="18" customWidth="1"/>
    <col min="9" max="9" width="15.1796875" customWidth="1"/>
  </cols>
  <sheetData>
    <row r="4" spans="6:9" ht="15" thickBot="1" x14ac:dyDescent="0.4"/>
    <row r="5" spans="6:9" ht="15" thickBot="1" x14ac:dyDescent="0.4">
      <c r="F5" s="3" t="s">
        <v>24</v>
      </c>
      <c r="G5" s="25"/>
      <c r="H5" s="4"/>
      <c r="I5" s="5"/>
    </row>
    <row r="6" spans="6:9" ht="29" x14ac:dyDescent="0.35">
      <c r="F6" s="6" t="s">
        <v>30</v>
      </c>
      <c r="G6" s="8" t="s">
        <v>7</v>
      </c>
      <c r="H6" s="7" t="s">
        <v>10</v>
      </c>
      <c r="I6" s="38" t="s">
        <v>4</v>
      </c>
    </row>
    <row r="7" spans="6:9" x14ac:dyDescent="0.35">
      <c r="F7" s="32"/>
      <c r="G7" s="47" t="s">
        <v>31</v>
      </c>
      <c r="H7" s="34"/>
      <c r="I7" s="46"/>
    </row>
    <row r="8" spans="6:9" x14ac:dyDescent="0.35">
      <c r="F8" s="9" t="s">
        <v>0</v>
      </c>
      <c r="G8" s="26">
        <v>10000</v>
      </c>
      <c r="H8" s="11">
        <v>24</v>
      </c>
      <c r="I8" s="39">
        <f>+G8/H8</f>
        <v>416.66666666666669</v>
      </c>
    </row>
    <row r="9" spans="6:9" x14ac:dyDescent="0.35">
      <c r="F9" s="9" t="s">
        <v>1</v>
      </c>
      <c r="G9" s="26">
        <v>5000</v>
      </c>
      <c r="H9" s="11">
        <v>48</v>
      </c>
      <c r="I9" s="39">
        <f t="shared" ref="I9:I11" si="0">+G9/H9</f>
        <v>104.16666666666667</v>
      </c>
    </row>
    <row r="10" spans="6:9" x14ac:dyDescent="0.35">
      <c r="F10" s="9" t="s">
        <v>2</v>
      </c>
      <c r="G10" s="26">
        <v>5000</v>
      </c>
      <c r="H10" s="11">
        <v>12</v>
      </c>
      <c r="I10" s="39">
        <f t="shared" si="0"/>
        <v>416.66666666666669</v>
      </c>
    </row>
    <row r="11" spans="6:9" x14ac:dyDescent="0.35">
      <c r="F11" s="9" t="s">
        <v>3</v>
      </c>
      <c r="G11" s="26">
        <v>15000</v>
      </c>
      <c r="H11" s="11">
        <v>24</v>
      </c>
      <c r="I11" s="39">
        <f t="shared" si="0"/>
        <v>625</v>
      </c>
    </row>
    <row r="12" spans="6:9" ht="15" thickBot="1" x14ac:dyDescent="0.4">
      <c r="F12" s="13" t="s">
        <v>12</v>
      </c>
      <c r="G12" s="36"/>
      <c r="H12" s="15"/>
      <c r="I12" s="40">
        <f>SUM(I8:I11)</f>
        <v>1562.5</v>
      </c>
    </row>
    <row r="13" spans="6:9" x14ac:dyDescent="0.35">
      <c r="F13" s="32" t="s">
        <v>29</v>
      </c>
      <c r="G13" s="33"/>
      <c r="H13" s="34"/>
      <c r="I13" s="35"/>
    </row>
    <row r="14" spans="6:9" x14ac:dyDescent="0.35">
      <c r="F14" s="9" t="s">
        <v>11</v>
      </c>
      <c r="G14" s="23"/>
      <c r="H14" s="18"/>
      <c r="I14" s="12">
        <v>1</v>
      </c>
    </row>
    <row r="15" spans="6:9" ht="29.5" thickBot="1" x14ac:dyDescent="0.4">
      <c r="F15" s="17" t="s">
        <v>13</v>
      </c>
      <c r="G15" s="27"/>
      <c r="H15" s="37"/>
      <c r="I15" s="40">
        <f>+I14*I12</f>
        <v>1562.5</v>
      </c>
    </row>
    <row r="16" spans="6:9" ht="29" x14ac:dyDescent="0.35">
      <c r="F16" s="21" t="s">
        <v>21</v>
      </c>
      <c r="G16" s="29"/>
      <c r="H16" s="7"/>
      <c r="I16" s="41"/>
    </row>
    <row r="17" spans="6:9" ht="29" x14ac:dyDescent="0.35">
      <c r="F17" s="9" t="s">
        <v>32</v>
      </c>
      <c r="G17" s="30" t="s">
        <v>27</v>
      </c>
      <c r="H17" s="10">
        <v>200</v>
      </c>
      <c r="I17" s="12"/>
    </row>
    <row r="18" spans="6:9" ht="24" x14ac:dyDescent="0.35">
      <c r="F18" s="9" t="s">
        <v>6</v>
      </c>
      <c r="G18" s="30" t="s">
        <v>28</v>
      </c>
      <c r="H18" s="22">
        <v>1500</v>
      </c>
      <c r="I18" s="42"/>
    </row>
    <row r="19" spans="6:9" x14ac:dyDescent="0.35">
      <c r="F19" s="9" t="s">
        <v>5</v>
      </c>
      <c r="G19" s="30" t="s">
        <v>26</v>
      </c>
      <c r="H19" s="22">
        <v>1350</v>
      </c>
      <c r="I19" s="42"/>
    </row>
    <row r="20" spans="6:9" x14ac:dyDescent="0.35">
      <c r="F20" s="9" t="s">
        <v>22</v>
      </c>
      <c r="G20" s="30"/>
      <c r="H20" s="10">
        <f>+H18-H19</f>
        <v>150</v>
      </c>
      <c r="I20" s="42"/>
    </row>
    <row r="21" spans="6:9" ht="29.5" thickBot="1" x14ac:dyDescent="0.4">
      <c r="F21" s="20" t="s">
        <v>8</v>
      </c>
      <c r="G21" s="31"/>
      <c r="H21" s="14">
        <v>175</v>
      </c>
      <c r="I21" s="43"/>
    </row>
    <row r="22" spans="6:9" x14ac:dyDescent="0.35">
      <c r="F22" s="6" t="s">
        <v>14</v>
      </c>
      <c r="G22" s="29"/>
      <c r="H22" s="48"/>
      <c r="I22" s="44"/>
    </row>
    <row r="23" spans="6:9" s="2" customFormat="1" ht="29" x14ac:dyDescent="0.35">
      <c r="F23" s="9" t="s">
        <v>15</v>
      </c>
      <c r="G23" s="28"/>
      <c r="H23" s="49">
        <f>+I15/H17</f>
        <v>7.8125</v>
      </c>
      <c r="I23" s="12" t="s">
        <v>9</v>
      </c>
    </row>
    <row r="24" spans="6:9" ht="43.5" x14ac:dyDescent="0.35">
      <c r="F24" s="9" t="s">
        <v>23</v>
      </c>
      <c r="G24" s="30"/>
      <c r="H24" s="50">
        <f>+I15/H20</f>
        <v>10.416666666666666</v>
      </c>
      <c r="I24" s="12" t="s">
        <v>9</v>
      </c>
    </row>
    <row r="25" spans="6:9" ht="43.5" x14ac:dyDescent="0.35">
      <c r="F25" s="9" t="s">
        <v>16</v>
      </c>
      <c r="G25" s="30"/>
      <c r="H25" s="50">
        <f>+I15/(+H21+H20)</f>
        <v>4.8076923076923075</v>
      </c>
      <c r="I25" s="12" t="s">
        <v>9</v>
      </c>
    </row>
    <row r="26" spans="6:9" ht="58.5" thickBot="1" x14ac:dyDescent="0.4">
      <c r="F26" s="20" t="s">
        <v>17</v>
      </c>
      <c r="G26" s="31"/>
      <c r="H26" s="51">
        <f>I15/(+H17+H20+H21)</f>
        <v>2.9761904761904763</v>
      </c>
      <c r="I26" s="16" t="s">
        <v>9</v>
      </c>
    </row>
    <row r="27" spans="6:9" x14ac:dyDescent="0.35">
      <c r="F27" s="19" t="s">
        <v>20</v>
      </c>
      <c r="G27" s="29"/>
      <c r="H27" s="7"/>
      <c r="I27" s="45"/>
    </row>
    <row r="28" spans="6:9" ht="43.5" x14ac:dyDescent="0.35">
      <c r="F28" s="9" t="s">
        <v>18</v>
      </c>
      <c r="G28" s="30" t="s">
        <v>25</v>
      </c>
      <c r="H28" s="18">
        <v>6</v>
      </c>
      <c r="I28" s="12" t="s">
        <v>9</v>
      </c>
    </row>
    <row r="29" spans="6:9" ht="29.5" thickBot="1" x14ac:dyDescent="0.4">
      <c r="F29" s="20" t="s">
        <v>19</v>
      </c>
      <c r="G29" s="24" t="s">
        <v>25</v>
      </c>
      <c r="H29" s="15">
        <v>4</v>
      </c>
      <c r="I29" s="16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Klaas Molenaar - Timpoc Consultants</dc:creator>
  <cp:lastModifiedBy>Patricia Martinez</cp:lastModifiedBy>
  <dcterms:created xsi:type="dcterms:W3CDTF">2020-03-30T15:32:22Z</dcterms:created>
  <dcterms:modified xsi:type="dcterms:W3CDTF">2020-09-09T07:00:37Z</dcterms:modified>
</cp:coreProperties>
</file>